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Google Drive\scribaat.westerkerk@gmail.com\roosters\preekroosters Westerkerk\2023\"/>
    </mc:Choice>
  </mc:AlternateContent>
  <xr:revisionPtr revIDLastSave="0" documentId="13_ncr:1_{78934A7B-2D66-49ED-A56D-802CD0D1AE71}" xr6:coauthVersionLast="47" xr6:coauthVersionMax="47" xr10:uidLastSave="{00000000-0000-0000-0000-000000000000}"/>
  <bookViews>
    <workbookView xWindow="17220" yWindow="1935" windowWidth="18000" windowHeight="15435" xr2:uid="{00000000-000D-0000-FFFF-FFFF00000000}"/>
  </bookViews>
  <sheets>
    <sheet name="rooster" sheetId="1" r:id="rId1"/>
    <sheet name="totalen" sheetId="4" r:id="rId2"/>
    <sheet name="versieinformatie" sheetId="3" r:id="rId3"/>
  </sheets>
  <definedNames>
    <definedName name="_xlnm._FilterDatabase" localSheetId="0" hidden="1">rooster!$B$1:$J$65</definedName>
    <definedName name="_xlnm.Print_Area" localSheetId="0">rooster!$B$1:$N$65</definedName>
    <definedName name="_xlnm.Print_Titles" localSheetId="0">rooster!$1:$1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5" i="4"/>
  <c r="D16" i="4"/>
  <c r="D17" i="4"/>
  <c r="D18" i="4"/>
  <c r="D19" i="4"/>
  <c r="D21" i="4"/>
  <c r="B62" i="1"/>
  <c r="H44" i="1"/>
  <c r="B44" i="1"/>
  <c r="H15" i="1"/>
  <c r="B15" i="1"/>
  <c r="H65" i="1"/>
  <c r="H64" i="1"/>
  <c r="H63" i="1"/>
  <c r="H62" i="1"/>
  <c r="H61" i="1"/>
  <c r="H59" i="1"/>
  <c r="H57" i="1"/>
  <c r="H52" i="1"/>
  <c r="H50" i="1"/>
  <c r="H48" i="1"/>
  <c r="H47" i="1"/>
  <c r="H46" i="1"/>
  <c r="H45" i="1"/>
  <c r="H42" i="1"/>
  <c r="H36" i="1"/>
  <c r="H35" i="1"/>
  <c r="H34" i="1"/>
  <c r="H33" i="1"/>
  <c r="H32" i="1"/>
  <c r="H29" i="1"/>
  <c r="H26" i="1"/>
  <c r="H23" i="1"/>
  <c r="H21" i="1"/>
  <c r="H20" i="1"/>
  <c r="H19" i="1"/>
  <c r="H18" i="1"/>
  <c r="H17" i="1"/>
  <c r="H16" i="1"/>
  <c r="H13" i="1"/>
  <c r="H12" i="1"/>
  <c r="H10" i="1"/>
  <c r="H8" i="1"/>
  <c r="H6" i="1"/>
  <c r="H5" i="1"/>
  <c r="H4" i="1"/>
  <c r="B53" i="1"/>
  <c r="B27" i="1"/>
  <c r="B20" i="1"/>
  <c r="B19" i="1"/>
  <c r="B18" i="1"/>
  <c r="B12" i="1"/>
  <c r="B65" i="1"/>
  <c r="B63" i="1"/>
  <c r="H2" i="1"/>
  <c r="B22" i="1"/>
  <c r="B52" i="1"/>
  <c r="B13" i="1"/>
  <c r="B11" i="1"/>
  <c r="B64" i="1"/>
  <c r="B14" i="1"/>
  <c r="B34" i="1"/>
  <c r="B25" i="1"/>
  <c r="B26" i="1"/>
  <c r="B28" i="1"/>
  <c r="B9" i="1"/>
  <c r="B17" i="1"/>
  <c r="B43" i="1"/>
  <c r="B41" i="1"/>
  <c r="B33" i="1"/>
  <c r="B30" i="1"/>
  <c r="B31" i="1"/>
  <c r="B29" i="1"/>
  <c r="B16" i="1"/>
  <c r="B61" i="1"/>
  <c r="B60" i="1"/>
  <c r="B59" i="1"/>
  <c r="B58" i="1"/>
  <c r="B57" i="1"/>
  <c r="B56" i="1"/>
  <c r="B55" i="1"/>
  <c r="B54" i="1"/>
  <c r="B51" i="1"/>
  <c r="B50" i="1"/>
  <c r="B49" i="1"/>
  <c r="B48" i="1"/>
  <c r="B47" i="1"/>
  <c r="B46" i="1"/>
  <c r="B45" i="1"/>
  <c r="B42" i="1"/>
  <c r="B40" i="1"/>
  <c r="B39" i="1"/>
  <c r="B38" i="1"/>
  <c r="B37" i="1"/>
  <c r="B36" i="1"/>
  <c r="B35" i="1"/>
  <c r="B32" i="1"/>
  <c r="B24" i="1"/>
  <c r="B23" i="1"/>
  <c r="B21" i="1"/>
  <c r="B10" i="1"/>
  <c r="B8" i="1"/>
  <c r="B7" i="1"/>
  <c r="B6" i="1"/>
  <c r="B5" i="1"/>
  <c r="B4" i="1"/>
  <c r="B3" i="1"/>
  <c r="B2" i="1"/>
  <c r="D20" i="4" l="1"/>
  <c r="D22" i="4" s="1"/>
</calcChain>
</file>

<file path=xl/sharedStrings.xml><?xml version="1.0" encoding="utf-8"?>
<sst xmlns="http://schemas.openxmlformats.org/spreadsheetml/2006/main" count="137" uniqueCount="99">
  <si>
    <t>dag</t>
  </si>
  <si>
    <t>datum</t>
  </si>
  <si>
    <t>tijd</t>
  </si>
  <si>
    <t>feestdag</t>
  </si>
  <si>
    <t>soort dienst</t>
  </si>
  <si>
    <t>wijk</t>
  </si>
  <si>
    <t>predikant</t>
  </si>
  <si>
    <t>bijzonderheden</t>
  </si>
  <si>
    <t>schoolvakanties</t>
  </si>
  <si>
    <t>kerstvakantie</t>
  </si>
  <si>
    <t>ds. AJ. Gijsbertsen (Ermelo)</t>
  </si>
  <si>
    <t>kerstvakantie einde</t>
  </si>
  <si>
    <t>doopdienst</t>
  </si>
  <si>
    <t>ds.J.Bogerd</t>
  </si>
  <si>
    <t>Kerk &amp; School</t>
  </si>
  <si>
    <t>dr. C. van Dam</t>
  </si>
  <si>
    <t>voorjaarsvakantie begin</t>
  </si>
  <si>
    <t>mevr. M. van Schoonhoven</t>
  </si>
  <si>
    <t>voorjaarsvakantie einde</t>
  </si>
  <si>
    <t>Biddag</t>
  </si>
  <si>
    <t>gezamenlijke dienst OK, KC en WK (in WK)</t>
  </si>
  <si>
    <t>dr. P.J.Verhagen</t>
  </si>
  <si>
    <t>Avondmaal (lopende viering)</t>
  </si>
  <si>
    <t>Avondmaal (kleine kring)</t>
  </si>
  <si>
    <t>Witte Donderdag</t>
  </si>
  <si>
    <t>Avondmaal (tafelviering)</t>
  </si>
  <si>
    <t>Goede Vrijdag</t>
  </si>
  <si>
    <t>Stille Zaterdag</t>
  </si>
  <si>
    <t>Paaswake</t>
  </si>
  <si>
    <t>Eerste Paasdag</t>
  </si>
  <si>
    <t>ds. M. de Vries (Bedum)</t>
  </si>
  <si>
    <t>drs. J.Minderhoud</t>
  </si>
  <si>
    <t>meivakantie begin</t>
  </si>
  <si>
    <t>mevr. M. De Vries</t>
  </si>
  <si>
    <t>meivakantie einde</t>
  </si>
  <si>
    <t>jeugddienst</t>
  </si>
  <si>
    <t>niet in WK</t>
  </si>
  <si>
    <t>Hemelvaartsdag</t>
  </si>
  <si>
    <t>vacant (invullen door KC)</t>
  </si>
  <si>
    <t>gezamenlijke dienst OK, KC en WK (in KC)</t>
  </si>
  <si>
    <t>Mevr. J. Weigand-Timmer</t>
  </si>
  <si>
    <t>Eerste Pinksterdag</t>
  </si>
  <si>
    <t>ds. P. Vroegindeweij</t>
  </si>
  <si>
    <t>zomervakantie begin</t>
  </si>
  <si>
    <t>zomervakantie</t>
  </si>
  <si>
    <t>ds. J. Kool (Vorden)</t>
  </si>
  <si>
    <t>ds. D. Luijmes (Putten)</t>
  </si>
  <si>
    <t>Afsluiting VBW in KC</t>
  </si>
  <si>
    <t>zomervakantie einde</t>
  </si>
  <si>
    <t>Startzondag</t>
  </si>
  <si>
    <t>Kerk &amp; Israel</t>
  </si>
  <si>
    <t>herfstvakantie begin</t>
  </si>
  <si>
    <t>gk</t>
  </si>
  <si>
    <t>ds. J. van Doorn</t>
  </si>
  <si>
    <t>gastpredikant Gereformeerde Kerk</t>
  </si>
  <si>
    <t>herfstvakantie einde</t>
  </si>
  <si>
    <t>Dankdag</t>
  </si>
  <si>
    <t>vacant (invullen door OK)</t>
  </si>
  <si>
    <t>gezamenlijke dienst OK, KC en WK (in OK)</t>
  </si>
  <si>
    <t>ds. B.J.Reitsma</t>
  </si>
  <si>
    <t>Einde kerkelijk jaar</t>
  </si>
  <si>
    <t>1e advent</t>
  </si>
  <si>
    <t>2e advent</t>
  </si>
  <si>
    <t>vacant</t>
  </si>
  <si>
    <t>3e advent</t>
  </si>
  <si>
    <t>kinderdienst</t>
  </si>
  <si>
    <t>4e advent; kerstfeest kindernevendienst</t>
  </si>
  <si>
    <t>kerstvakantie begin</t>
  </si>
  <si>
    <t>Kerstnachtdienst</t>
  </si>
  <si>
    <t>Eerste Kerstdag</t>
  </si>
  <si>
    <t>aantal</t>
  </si>
  <si>
    <t>-</t>
  </si>
  <si>
    <t>n.v.t.</t>
  </si>
  <si>
    <t>gastpredikant</t>
  </si>
  <si>
    <t>Gewijzigd:</t>
  </si>
  <si>
    <t>Wijk 1 is OK</t>
  </si>
  <si>
    <t>Wijk 2 is NK</t>
  </si>
  <si>
    <t>Wijk 3 is Kapel</t>
  </si>
  <si>
    <t>ds. J. Bogerd</t>
  </si>
  <si>
    <t>Wijk 4 is KC</t>
  </si>
  <si>
    <t>ds. R.F. de Wit</t>
  </si>
  <si>
    <t>Wijk 5 is West</t>
  </si>
  <si>
    <t>ds. André Priem</t>
  </si>
  <si>
    <t>zk</t>
  </si>
  <si>
    <t>HA (lopende viering)</t>
  </si>
  <si>
    <t>HA (tafelviering)</t>
  </si>
  <si>
    <t>overig</t>
  </si>
  <si>
    <t>geen</t>
  </si>
  <si>
    <t>Totaal</t>
  </si>
  <si>
    <t>Datum wijziging</t>
  </si>
  <si>
    <t>Dienst</t>
  </si>
  <si>
    <t>Wijziging</t>
  </si>
  <si>
    <t>--</t>
  </si>
  <si>
    <t>Initïële versie</t>
  </si>
  <si>
    <t>Vrije zondagen André ingevuld</t>
  </si>
  <si>
    <t xml:space="preserve">aanname, dat wijk 1 (OK) in maart 2023 een voorganger heeft en wijk 4 (KC) in december 2023 </t>
  </si>
  <si>
    <t>Diverse gastpredikanten ingevuld</t>
  </si>
  <si>
    <t>predikant ingevuld</t>
  </si>
  <si>
    <t>Wijziging predikant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</si>
</sst>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7" xfId="0" applyBorder="1"/>
    <xf numFmtId="0" fontId="1" fillId="0" borderId="10" xfId="0" applyFont="1" applyBorder="1"/>
    <xf numFmtId="0" fontId="0" fillId="0" borderId="13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2" xfId="0" applyFont="1" applyFill="1" applyBorder="1"/>
    <xf numFmtId="0" fontId="0" fillId="2" borderId="2" xfId="0" applyFill="1" applyBorder="1"/>
    <xf numFmtId="0" fontId="2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5"/>
  <sheetViews>
    <sheetView tabSelected="1" topLeftCell="A13" zoomScaleNormal="100" workbookViewId="0">
      <selection activeCell="H31" sqref="H31"/>
    </sheetView>
  </sheetViews>
  <sheetFormatPr defaultRowHeight="15" x14ac:dyDescent="0.25"/>
  <cols>
    <col min="1" max="1" width="2.85546875" customWidth="1"/>
    <col min="2" max="2" width="10.28515625" style="1" customWidth="1"/>
    <col min="3" max="3" width="10.28515625" bestFit="1" customWidth="1"/>
    <col min="4" max="4" width="10.28515625" style="1" bestFit="1" customWidth="1"/>
    <col min="5" max="5" width="17.7109375" bestFit="1" customWidth="1"/>
    <col min="6" max="6" width="26.42578125" bestFit="1" customWidth="1"/>
    <col min="7" max="7" width="9.85546875" style="1" customWidth="1"/>
    <col min="8" max="8" width="34.7109375" bestFit="1" customWidth="1"/>
    <col min="9" max="9" width="39.28515625" bestFit="1" customWidth="1"/>
    <col min="10" max="10" width="22.7109375" bestFit="1" customWidth="1"/>
    <col min="11" max="11" width="3.7109375" customWidth="1"/>
    <col min="13" max="13" width="19.7109375" bestFit="1" customWidth="1"/>
  </cols>
  <sheetData>
    <row r="1" spans="2:10" s="2" customFormat="1" x14ac:dyDescent="0.25">
      <c r="B1" s="30" t="s">
        <v>0</v>
      </c>
      <c r="C1" s="31" t="s">
        <v>1</v>
      </c>
      <c r="D1" s="30" t="s">
        <v>2</v>
      </c>
      <c r="E1" s="31" t="s">
        <v>3</v>
      </c>
      <c r="F1" s="31" t="s">
        <v>4</v>
      </c>
      <c r="G1" s="30" t="s">
        <v>5</v>
      </c>
      <c r="H1" s="31" t="s">
        <v>6</v>
      </c>
      <c r="I1" s="31" t="s">
        <v>7</v>
      </c>
      <c r="J1" s="31" t="s">
        <v>8</v>
      </c>
    </row>
    <row r="2" spans="2:10" x14ac:dyDescent="0.25">
      <c r="B2" s="7" t="str">
        <f>IF(WEEKDAY(C2,1)=1,"zondag",IF(WEEKDAY(C2,1)=2,"maandag",IF(WEEKDAY(C2,1)=3,"dinsdag",IF(WEEKDAY(C2,1)=4,"woensdag",IF(WEEKDAY(C2,1)=5,"donderdag",IF(WEEKDAY(C2,1)=6,"vrijdag",IF(WEEKDAY(C2,1)=7,"zaterdag","")))))))</f>
        <v>zondag</v>
      </c>
      <c r="C2" s="4">
        <v>44927</v>
      </c>
      <c r="D2" s="5">
        <v>0.41666666666666669</v>
      </c>
      <c r="E2" s="6"/>
      <c r="F2" s="6"/>
      <c r="G2" s="7">
        <v>5</v>
      </c>
      <c r="H2" s="6" t="str">
        <f>IF(G2="","",VLOOKUP(G2,totalen!$B$3:$C$11,2,FALSE))</f>
        <v>ds. André Priem</v>
      </c>
      <c r="I2" s="6"/>
      <c r="J2" s="6" t="s">
        <v>9</v>
      </c>
    </row>
    <row r="3" spans="2:10" x14ac:dyDescent="0.25">
      <c r="B3" s="7" t="str">
        <f t="shared" ref="B3:B63" si="0">IF(WEEKDAY(C3,1)=1,"zondag",IF(WEEKDAY(C3,1)=2,"maandag",IF(WEEKDAY(C3,1)=3,"dinsdag",IF(WEEKDAY(C3,1)=4,"woensdag",IF(WEEKDAY(C3,1)=5,"donderdag",IF(WEEKDAY(C3,1)=6,"vrijdag",IF(WEEKDAY(C3,1)=7,"zaterdag","")))))))</f>
        <v>zondag</v>
      </c>
      <c r="C3" s="4">
        <v>44934</v>
      </c>
      <c r="D3" s="5">
        <v>0.41666666666666669</v>
      </c>
      <c r="E3" s="6"/>
      <c r="F3" s="6"/>
      <c r="G3" s="7">
        <v>0</v>
      </c>
      <c r="H3" s="6" t="s">
        <v>10</v>
      </c>
      <c r="I3" s="6"/>
      <c r="J3" s="6" t="s">
        <v>11</v>
      </c>
    </row>
    <row r="4" spans="2:10" x14ac:dyDescent="0.25">
      <c r="B4" s="7" t="str">
        <f t="shared" si="0"/>
        <v>zondag</v>
      </c>
      <c r="C4" s="4">
        <v>44941</v>
      </c>
      <c r="D4" s="5">
        <v>0.41666666666666669</v>
      </c>
      <c r="E4" s="6"/>
      <c r="F4" s="6"/>
      <c r="G4" s="7">
        <v>5</v>
      </c>
      <c r="H4" s="6" t="str">
        <f>IF(G4="","",VLOOKUP(G4,totalen!$B$3:$C$11,2,FALSE))</f>
        <v>ds. André Priem</v>
      </c>
      <c r="I4" s="6"/>
      <c r="J4" s="6"/>
    </row>
    <row r="5" spans="2:10" x14ac:dyDescent="0.25">
      <c r="B5" s="7" t="str">
        <f t="shared" si="0"/>
        <v>zondag</v>
      </c>
      <c r="C5" s="4">
        <v>44948</v>
      </c>
      <c r="D5" s="5">
        <v>0.41666666666666669</v>
      </c>
      <c r="E5" s="6"/>
      <c r="F5" s="6"/>
      <c r="G5" s="7">
        <v>5</v>
      </c>
      <c r="H5" s="6" t="str">
        <f>IF(G5="","",VLOOKUP(G5,totalen!$B$3:$C$11,2,FALSE))</f>
        <v>ds. André Priem</v>
      </c>
      <c r="I5" s="6"/>
      <c r="J5" s="6"/>
    </row>
    <row r="6" spans="2:10" x14ac:dyDescent="0.25">
      <c r="B6" s="7" t="str">
        <f t="shared" si="0"/>
        <v>zondag</v>
      </c>
      <c r="C6" s="4">
        <v>44955</v>
      </c>
      <c r="D6" s="5">
        <v>0.41666666666666669</v>
      </c>
      <c r="E6" s="6"/>
      <c r="F6" s="6" t="s">
        <v>12</v>
      </c>
      <c r="G6" s="7">
        <v>5</v>
      </c>
      <c r="H6" s="6" t="str">
        <f>IF(G6="","",VLOOKUP(G6,totalen!$B$3:$C$11,2,FALSE))</f>
        <v>ds. André Priem</v>
      </c>
      <c r="I6" s="6"/>
      <c r="J6" s="6"/>
    </row>
    <row r="7" spans="2:10" x14ac:dyDescent="0.25">
      <c r="B7" s="7" t="str">
        <f t="shared" si="0"/>
        <v>zondag</v>
      </c>
      <c r="C7" s="4">
        <v>44962</v>
      </c>
      <c r="D7" s="5">
        <v>0.41666666666666669</v>
      </c>
      <c r="E7" s="6"/>
      <c r="F7" s="6"/>
      <c r="G7" s="7">
        <v>2</v>
      </c>
      <c r="H7" s="6" t="s">
        <v>13</v>
      </c>
      <c r="I7" s="6"/>
      <c r="J7" s="6"/>
    </row>
    <row r="8" spans="2:10" x14ac:dyDescent="0.25">
      <c r="B8" s="7" t="str">
        <f t="shared" si="0"/>
        <v>zondag</v>
      </c>
      <c r="C8" s="4">
        <v>44969</v>
      </c>
      <c r="D8" s="5">
        <v>0.41666666666666669</v>
      </c>
      <c r="E8" s="6"/>
      <c r="F8" s="6" t="s">
        <v>14</v>
      </c>
      <c r="G8" s="7">
        <v>5</v>
      </c>
      <c r="H8" s="6" t="str">
        <f>IF(G8="","",VLOOKUP(G8,totalen!$B$3:$C$11,2,FALSE))</f>
        <v>ds. André Priem</v>
      </c>
      <c r="I8" s="6"/>
      <c r="J8" s="6"/>
    </row>
    <row r="9" spans="2:10" x14ac:dyDescent="0.25">
      <c r="B9" s="7" t="str">
        <f t="shared" ref="B9" si="1">IF(WEEKDAY(C9,1)=1,"zondag",IF(WEEKDAY(C9,1)=2,"maandag",IF(WEEKDAY(C9,1)=3,"dinsdag",IF(WEEKDAY(C9,1)=4,"woensdag",IF(WEEKDAY(C9,1)=5,"donderdag",IF(WEEKDAY(C9,1)=6,"vrijdag",IF(WEEKDAY(C9,1)=7,"zaterdag","")))))))</f>
        <v>zondag</v>
      </c>
      <c r="C9" s="4">
        <v>44976</v>
      </c>
      <c r="D9" s="5">
        <v>0.41666666666666669</v>
      </c>
      <c r="E9" s="6"/>
      <c r="F9" s="6"/>
      <c r="G9" s="7">
        <v>0</v>
      </c>
      <c r="H9" s="6" t="s">
        <v>15</v>
      </c>
      <c r="I9" s="6"/>
      <c r="J9" s="6"/>
    </row>
    <row r="10" spans="2:10" x14ac:dyDescent="0.25">
      <c r="B10" s="7" t="str">
        <f t="shared" si="0"/>
        <v>zondag</v>
      </c>
      <c r="C10" s="4">
        <v>44983</v>
      </c>
      <c r="D10" s="5">
        <v>0.41666666666666669</v>
      </c>
      <c r="E10" s="6"/>
      <c r="G10" s="7">
        <v>5</v>
      </c>
      <c r="H10" s="6" t="str">
        <f>IF(G10="","",VLOOKUP(G10,totalen!$B$3:$C$11,2,FALSE))</f>
        <v>ds. André Priem</v>
      </c>
      <c r="I10" s="6"/>
      <c r="J10" s="6" t="s">
        <v>16</v>
      </c>
    </row>
    <row r="11" spans="2:10" x14ac:dyDescent="0.25">
      <c r="B11" s="7" t="str">
        <f t="shared" ref="B11:B13" si="2">IF(WEEKDAY(C11,1)=1,"zondag",IF(WEEKDAY(C11,1)=2,"maandag",IF(WEEKDAY(C11,1)=3,"dinsdag",IF(WEEKDAY(C11,1)=4,"woensdag",IF(WEEKDAY(C11,1)=5,"donderdag",IF(WEEKDAY(C11,1)=6,"vrijdag",IF(WEEKDAY(C11,1)=7,"zaterdag","")))))))</f>
        <v>zondag</v>
      </c>
      <c r="C11" s="4">
        <v>44990</v>
      </c>
      <c r="D11" s="5">
        <v>0.41666666666666669</v>
      </c>
      <c r="E11" s="6"/>
      <c r="F11" s="6"/>
      <c r="G11" s="7">
        <v>1</v>
      </c>
      <c r="H11" s="34" t="s">
        <v>17</v>
      </c>
      <c r="I11" s="6"/>
      <c r="J11" s="6" t="s">
        <v>18</v>
      </c>
    </row>
    <row r="12" spans="2:10" x14ac:dyDescent="0.25">
      <c r="B12" s="7" t="str">
        <f t="shared" si="2"/>
        <v>woensdag</v>
      </c>
      <c r="C12" s="4">
        <v>44993</v>
      </c>
      <c r="D12" s="5">
        <v>0.8125</v>
      </c>
      <c r="E12" s="6" t="s">
        <v>19</v>
      </c>
      <c r="F12" s="6"/>
      <c r="G12" s="7">
        <v>5</v>
      </c>
      <c r="H12" s="6" t="str">
        <f>IF(G12="","",VLOOKUP(G12,totalen!$B$3:$C$11,2,FALSE))</f>
        <v>ds. André Priem</v>
      </c>
      <c r="I12" s="6" t="s">
        <v>20</v>
      </c>
      <c r="J12" s="6"/>
    </row>
    <row r="13" spans="2:10" x14ac:dyDescent="0.25">
      <c r="B13" s="7" t="str">
        <f t="shared" si="2"/>
        <v>zondag</v>
      </c>
      <c r="C13" s="4">
        <v>44997</v>
      </c>
      <c r="D13" s="5">
        <v>0.41666666666666669</v>
      </c>
      <c r="E13" s="6"/>
      <c r="F13" s="6"/>
      <c r="G13" s="7">
        <v>5</v>
      </c>
      <c r="H13" s="6" t="str">
        <f>IF(G13="","",VLOOKUP(G13,totalen!$B$3:$C$11,2,FALSE))</f>
        <v>ds. André Priem</v>
      </c>
      <c r="I13" s="6"/>
      <c r="J13" s="6"/>
    </row>
    <row r="14" spans="2:10" x14ac:dyDescent="0.25">
      <c r="B14" s="7" t="str">
        <f t="shared" si="0"/>
        <v>zondag</v>
      </c>
      <c r="C14" s="4">
        <v>45004</v>
      </c>
      <c r="D14" s="5">
        <v>0.41666666666666669</v>
      </c>
      <c r="E14" s="6"/>
      <c r="F14" s="6"/>
      <c r="G14" s="7">
        <v>0</v>
      </c>
      <c r="H14" s="6" t="s">
        <v>21</v>
      </c>
      <c r="I14" s="6"/>
      <c r="J14" s="6"/>
    </row>
    <row r="15" spans="2:10" x14ac:dyDescent="0.25">
      <c r="B15" s="7" t="str">
        <f t="shared" si="0"/>
        <v>zondag</v>
      </c>
      <c r="C15" s="4">
        <v>45011</v>
      </c>
      <c r="D15" s="5">
        <v>0.41666666666666669</v>
      </c>
      <c r="E15" s="6"/>
      <c r="F15" s="6" t="s">
        <v>22</v>
      </c>
      <c r="G15" s="7">
        <v>5</v>
      </c>
      <c r="H15" s="6" t="str">
        <f>IF(G15="","",VLOOKUP(G15,totalen!$B$3:$C$11,2,FALSE))</f>
        <v>ds. André Priem</v>
      </c>
      <c r="I15" s="6"/>
      <c r="J15" s="6"/>
    </row>
    <row r="16" spans="2:10" x14ac:dyDescent="0.25">
      <c r="B16" s="7" t="str">
        <f t="shared" ref="B16:B20" si="3">IF(WEEKDAY(C16,1)=1,"zondag",IF(WEEKDAY(C16,1)=2,"maandag",IF(WEEKDAY(C16,1)=3,"dinsdag",IF(WEEKDAY(C16,1)=4,"woensdag",IF(WEEKDAY(C16,1)=5,"donderdag",IF(WEEKDAY(C16,1)=6,"vrijdag",IF(WEEKDAY(C16,1)=7,"zaterdag","")))))))</f>
        <v>zondag</v>
      </c>
      <c r="C16" s="4">
        <v>45011</v>
      </c>
      <c r="D16" s="5">
        <v>0.66666666666666663</v>
      </c>
      <c r="E16" s="6"/>
      <c r="F16" s="6" t="s">
        <v>23</v>
      </c>
      <c r="G16" s="7">
        <v>5</v>
      </c>
      <c r="H16" s="6" t="str">
        <f>IF(G16="","",VLOOKUP(G16,totalen!$B$3:$C$11,2,FALSE))</f>
        <v>ds. André Priem</v>
      </c>
      <c r="I16" s="6"/>
      <c r="J16" s="6"/>
    </row>
    <row r="17" spans="2:10" x14ac:dyDescent="0.25">
      <c r="B17" s="7" t="str">
        <f t="shared" si="3"/>
        <v>zondag</v>
      </c>
      <c r="C17" s="4">
        <v>45018</v>
      </c>
      <c r="D17" s="5">
        <v>0.39583333333333331</v>
      </c>
      <c r="E17" s="6"/>
      <c r="F17" s="6"/>
      <c r="G17" s="7">
        <v>5</v>
      </c>
      <c r="H17" s="6" t="str">
        <f>IF(G17="","",VLOOKUP(G17,totalen!$B$3:$C$11,2,FALSE))</f>
        <v>ds. André Priem</v>
      </c>
      <c r="I17" s="6"/>
      <c r="J17" s="6"/>
    </row>
    <row r="18" spans="2:10" x14ac:dyDescent="0.25">
      <c r="B18" s="7" t="str">
        <f t="shared" si="3"/>
        <v>donderdag</v>
      </c>
      <c r="C18" s="4">
        <v>45022</v>
      </c>
      <c r="D18" s="5">
        <v>0.8125</v>
      </c>
      <c r="E18" s="6" t="s">
        <v>24</v>
      </c>
      <c r="F18" s="6" t="s">
        <v>25</v>
      </c>
      <c r="G18" s="7">
        <v>5</v>
      </c>
      <c r="H18" s="6" t="str">
        <f>IF(G18="","",VLOOKUP(G18,totalen!$B$3:$C$11,2,FALSE))</f>
        <v>ds. André Priem</v>
      </c>
      <c r="I18" s="6"/>
      <c r="J18" s="6"/>
    </row>
    <row r="19" spans="2:10" x14ac:dyDescent="0.25">
      <c r="B19" s="7" t="str">
        <f t="shared" si="3"/>
        <v>vrijdag</v>
      </c>
      <c r="C19" s="4">
        <v>45023</v>
      </c>
      <c r="D19" s="5">
        <v>0.8125</v>
      </c>
      <c r="E19" s="6" t="s">
        <v>26</v>
      </c>
      <c r="F19" s="6"/>
      <c r="G19" s="7">
        <v>5</v>
      </c>
      <c r="H19" s="6" t="str">
        <f>IF(G19="","",VLOOKUP(G19,totalen!$B$3:$C$11,2,FALSE))</f>
        <v>ds. André Priem</v>
      </c>
      <c r="I19" s="6"/>
      <c r="J19" s="6"/>
    </row>
    <row r="20" spans="2:10" x14ac:dyDescent="0.25">
      <c r="B20" s="7" t="str">
        <f t="shared" si="3"/>
        <v>zaterdag</v>
      </c>
      <c r="C20" s="4">
        <v>45024</v>
      </c>
      <c r="D20" s="5">
        <v>0.89583333333333337</v>
      </c>
      <c r="E20" s="6" t="s">
        <v>27</v>
      </c>
      <c r="F20" s="6" t="s">
        <v>28</v>
      </c>
      <c r="G20" s="7">
        <v>5</v>
      </c>
      <c r="H20" s="6" t="str">
        <f>IF(G20="","",VLOOKUP(G20,totalen!$B$3:$C$11,2,FALSE))</f>
        <v>ds. André Priem</v>
      </c>
      <c r="I20" s="6"/>
      <c r="J20" s="6"/>
    </row>
    <row r="21" spans="2:10" x14ac:dyDescent="0.25">
      <c r="B21" s="7" t="str">
        <f t="shared" si="0"/>
        <v>zondag</v>
      </c>
      <c r="C21" s="4">
        <v>45025</v>
      </c>
      <c r="D21" s="5">
        <v>0.39583333333333331</v>
      </c>
      <c r="E21" s="6" t="s">
        <v>29</v>
      </c>
      <c r="F21" s="6"/>
      <c r="G21" s="7">
        <v>5</v>
      </c>
      <c r="H21" s="6" t="str">
        <f>IF(G21="","",VLOOKUP(G21,totalen!$B$3:$C$11,2,FALSE))</f>
        <v>ds. André Priem</v>
      </c>
      <c r="I21" s="6"/>
      <c r="J21" s="6"/>
    </row>
    <row r="22" spans="2:10" x14ac:dyDescent="0.25">
      <c r="B22" s="7" t="str">
        <f t="shared" si="0"/>
        <v>zondag</v>
      </c>
      <c r="C22" s="4">
        <v>45032</v>
      </c>
      <c r="D22" s="5">
        <v>0.39583333333333331</v>
      </c>
      <c r="E22" s="6"/>
      <c r="F22" s="6"/>
      <c r="G22" s="7">
        <v>0</v>
      </c>
      <c r="H22" s="6" t="s">
        <v>30</v>
      </c>
      <c r="I22" s="6"/>
      <c r="J22" s="6"/>
    </row>
    <row r="23" spans="2:10" x14ac:dyDescent="0.25">
      <c r="B23" s="7" t="str">
        <f t="shared" si="0"/>
        <v>zondag</v>
      </c>
      <c r="C23" s="4">
        <v>45039</v>
      </c>
      <c r="D23" s="5">
        <v>0.39583333333333331</v>
      </c>
      <c r="E23" s="6"/>
      <c r="F23" s="6"/>
      <c r="G23" s="7">
        <v>5</v>
      </c>
      <c r="H23" s="6" t="str">
        <f>IF(G23="","",VLOOKUP(G23,totalen!$B$3:$C$11,2,FALSE))</f>
        <v>ds. André Priem</v>
      </c>
      <c r="I23" s="6"/>
      <c r="J23" s="6"/>
    </row>
    <row r="24" spans="2:10" x14ac:dyDescent="0.25">
      <c r="B24" s="7" t="str">
        <f t="shared" si="0"/>
        <v>zondag</v>
      </c>
      <c r="C24" s="4">
        <v>45046</v>
      </c>
      <c r="D24" s="5">
        <v>0.39583333333333331</v>
      </c>
      <c r="E24" s="6"/>
      <c r="F24" s="6"/>
      <c r="G24" s="7">
        <v>0</v>
      </c>
      <c r="H24" s="6" t="s">
        <v>31</v>
      </c>
      <c r="I24" s="6"/>
      <c r="J24" s="6" t="s">
        <v>32</v>
      </c>
    </row>
    <row r="25" spans="2:10" x14ac:dyDescent="0.25">
      <c r="B25" s="7" t="str">
        <f t="shared" si="0"/>
        <v>zondag</v>
      </c>
      <c r="C25" s="4">
        <v>45053</v>
      </c>
      <c r="D25" s="5">
        <v>0.39583333333333331</v>
      </c>
      <c r="E25" s="6"/>
      <c r="F25" s="6"/>
      <c r="G25" s="7">
        <v>4</v>
      </c>
      <c r="H25" s="6" t="s">
        <v>33</v>
      </c>
      <c r="I25" s="6"/>
      <c r="J25" s="6" t="s">
        <v>34</v>
      </c>
    </row>
    <row r="26" spans="2:10" x14ac:dyDescent="0.25">
      <c r="B26" s="7" t="str">
        <f t="shared" ref="B26:B27" si="4">IF(WEEKDAY(C26,1)=1,"zondag",IF(WEEKDAY(C26,1)=2,"maandag",IF(WEEKDAY(C26,1)=3,"dinsdag",IF(WEEKDAY(C26,1)=4,"woensdag",IF(WEEKDAY(C26,1)=5,"donderdag",IF(WEEKDAY(C26,1)=6,"vrijdag",IF(WEEKDAY(C26,1)=7,"zaterdag","")))))))</f>
        <v>zondag</v>
      </c>
      <c r="C26" s="4">
        <v>45060</v>
      </c>
      <c r="D26" s="5">
        <v>0.39583333333333331</v>
      </c>
      <c r="E26" s="6"/>
      <c r="F26" s="6" t="s">
        <v>35</v>
      </c>
      <c r="G26" s="7">
        <v>5</v>
      </c>
      <c r="H26" s="6" t="str">
        <f>IF(G26="","",VLOOKUP(G26,totalen!$B$3:$C$11,2,FALSE))</f>
        <v>ds. André Priem</v>
      </c>
      <c r="I26" s="6"/>
      <c r="J26" s="6"/>
    </row>
    <row r="27" spans="2:10" x14ac:dyDescent="0.25">
      <c r="B27" s="7" t="str">
        <f t="shared" si="4"/>
        <v>donderdag</v>
      </c>
      <c r="C27" s="4">
        <v>45064</v>
      </c>
      <c r="D27" s="5" t="s">
        <v>36</v>
      </c>
      <c r="E27" s="6" t="s">
        <v>37</v>
      </c>
      <c r="F27" s="6"/>
      <c r="G27" s="7">
        <v>4</v>
      </c>
      <c r="H27" s="6" t="s">
        <v>38</v>
      </c>
      <c r="I27" s="6" t="s">
        <v>39</v>
      </c>
      <c r="J27" s="6"/>
    </row>
    <row r="28" spans="2:10" x14ac:dyDescent="0.25">
      <c r="B28" s="7" t="str">
        <f t="shared" si="0"/>
        <v>zondag</v>
      </c>
      <c r="C28" s="4">
        <v>45067</v>
      </c>
      <c r="D28" s="5">
        <v>0.39583333333333331</v>
      </c>
      <c r="E28" s="6"/>
      <c r="F28" s="6"/>
      <c r="G28" s="7">
        <v>0</v>
      </c>
      <c r="H28" s="6" t="s">
        <v>40</v>
      </c>
      <c r="I28" s="6"/>
      <c r="J28" s="6"/>
    </row>
    <row r="29" spans="2:10" x14ac:dyDescent="0.25">
      <c r="B29" s="7" t="str">
        <f t="shared" ref="B29:B30" si="5">IF(WEEKDAY(C29,1)=1,"zondag",IF(WEEKDAY(C29,1)=2,"maandag",IF(WEEKDAY(C29,1)=3,"dinsdag",IF(WEEKDAY(C29,1)=4,"woensdag",IF(WEEKDAY(C29,1)=5,"donderdag",IF(WEEKDAY(C29,1)=6,"vrijdag",IF(WEEKDAY(C29,1)=7,"zaterdag","")))))))</f>
        <v>zondag</v>
      </c>
      <c r="C29" s="4">
        <v>45074</v>
      </c>
      <c r="D29" s="5">
        <v>0.39583333333333331</v>
      </c>
      <c r="E29" s="6" t="s">
        <v>41</v>
      </c>
      <c r="F29" s="6"/>
      <c r="G29" s="7">
        <v>5</v>
      </c>
      <c r="H29" s="6" t="str">
        <f>IF(G29="","",VLOOKUP(G29,totalen!$B$3:$C$11,2,FALSE))</f>
        <v>ds. André Priem</v>
      </c>
      <c r="I29" s="6"/>
      <c r="J29" s="6"/>
    </row>
    <row r="30" spans="2:10" x14ac:dyDescent="0.25">
      <c r="B30" s="7" t="str">
        <f t="shared" si="5"/>
        <v>zondag</v>
      </c>
      <c r="C30" s="4">
        <v>45081</v>
      </c>
      <c r="D30" s="5">
        <v>0.39583333333333331</v>
      </c>
      <c r="E30" s="6"/>
      <c r="F30" s="6"/>
      <c r="G30" s="7">
        <v>3</v>
      </c>
      <c r="H30" s="6" t="s">
        <v>42</v>
      </c>
      <c r="I30" s="6"/>
      <c r="J30" s="6"/>
    </row>
    <row r="31" spans="2:10" x14ac:dyDescent="0.25">
      <c r="B31" s="7" t="str">
        <f t="shared" ref="B31" si="6">IF(WEEKDAY(C31,1)=1,"zondag",IF(WEEKDAY(C31,1)=2,"maandag",IF(WEEKDAY(C31,1)=3,"dinsdag",IF(WEEKDAY(C31,1)=4,"woensdag",IF(WEEKDAY(C31,1)=5,"donderdag",IF(WEEKDAY(C31,1)=6,"vrijdag",IF(WEEKDAY(C31,1)=7,"zaterdag","")))))))</f>
        <v>zondag</v>
      </c>
      <c r="C31" s="4">
        <v>45088</v>
      </c>
      <c r="D31" s="5">
        <v>0.39583333333333331</v>
      </c>
      <c r="E31" s="6"/>
      <c r="F31" s="6"/>
      <c r="G31" s="7">
        <v>0</v>
      </c>
      <c r="H31" s="34" t="s">
        <v>17</v>
      </c>
      <c r="I31" s="6"/>
      <c r="J31" s="6"/>
    </row>
    <row r="32" spans="2:10" x14ac:dyDescent="0.25">
      <c r="B32" s="7" t="str">
        <f t="shared" si="0"/>
        <v>zondag</v>
      </c>
      <c r="C32" s="4">
        <v>45095</v>
      </c>
      <c r="D32" s="5">
        <v>0.39583333333333331</v>
      </c>
      <c r="E32" s="6"/>
      <c r="F32" s="6" t="s">
        <v>12</v>
      </c>
      <c r="G32" s="7">
        <v>5</v>
      </c>
      <c r="H32" s="6" t="str">
        <f>IF(G32="","",VLOOKUP(G32,totalen!$B$3:$C$11,2,FALSE))</f>
        <v>ds. André Priem</v>
      </c>
      <c r="I32" s="6"/>
      <c r="J32" s="6"/>
    </row>
    <row r="33" spans="2:10" x14ac:dyDescent="0.25">
      <c r="B33" s="7" t="str">
        <f t="shared" ref="B33:B34" si="7">IF(WEEKDAY(C33,1)=1,"zondag",IF(WEEKDAY(C33,1)=2,"maandag",IF(WEEKDAY(C33,1)=3,"dinsdag",IF(WEEKDAY(C33,1)=4,"woensdag",IF(WEEKDAY(C33,1)=5,"donderdag",IF(WEEKDAY(C33,1)=6,"vrijdag",IF(WEEKDAY(C33,1)=7,"zaterdag","")))))))</f>
        <v>zondag</v>
      </c>
      <c r="C33" s="4">
        <v>45102</v>
      </c>
      <c r="D33" s="5">
        <v>0.39583333333333331</v>
      </c>
      <c r="E33" s="6"/>
      <c r="F33" s="6" t="s">
        <v>22</v>
      </c>
      <c r="G33" s="7">
        <v>5</v>
      </c>
      <c r="H33" s="6" t="str">
        <f>IF(G33="","",VLOOKUP(G33,totalen!$B$3:$C$11,2,FALSE))</f>
        <v>ds. André Priem</v>
      </c>
      <c r="I33" s="6"/>
      <c r="J33" s="6"/>
    </row>
    <row r="34" spans="2:10" x14ac:dyDescent="0.25">
      <c r="B34" s="7" t="str">
        <f t="shared" si="7"/>
        <v>zondag</v>
      </c>
      <c r="C34" s="4">
        <v>45109</v>
      </c>
      <c r="D34" s="5">
        <v>0.39583333333333331</v>
      </c>
      <c r="E34" s="6"/>
      <c r="F34" s="6" t="s">
        <v>35</v>
      </c>
      <c r="G34" s="7">
        <v>5</v>
      </c>
      <c r="H34" s="6" t="str">
        <f>IF(G34="","",VLOOKUP(G34,totalen!$B$3:$C$11,2,FALSE))</f>
        <v>ds. André Priem</v>
      </c>
      <c r="I34" s="6"/>
      <c r="J34" s="6"/>
    </row>
    <row r="35" spans="2:10" x14ac:dyDescent="0.25">
      <c r="B35" s="7" t="str">
        <f t="shared" si="0"/>
        <v>zondag</v>
      </c>
      <c r="C35" s="4">
        <v>45116</v>
      </c>
      <c r="D35" s="5">
        <v>0.39583333333333331</v>
      </c>
      <c r="E35" s="6"/>
      <c r="F35" s="6"/>
      <c r="G35" s="7">
        <v>5</v>
      </c>
      <c r="H35" s="6" t="str">
        <f>IF(G35="","",VLOOKUP(G35,totalen!$B$3:$C$11,2,FALSE))</f>
        <v>ds. André Priem</v>
      </c>
      <c r="I35" s="6"/>
      <c r="J35" s="6" t="s">
        <v>43</v>
      </c>
    </row>
    <row r="36" spans="2:10" x14ac:dyDescent="0.25">
      <c r="B36" s="7" t="str">
        <f t="shared" si="0"/>
        <v>zondag</v>
      </c>
      <c r="C36" s="4">
        <v>45123</v>
      </c>
      <c r="D36" s="5">
        <v>0.39583333333333331</v>
      </c>
      <c r="E36" s="6"/>
      <c r="F36" s="6"/>
      <c r="G36" s="7">
        <v>5</v>
      </c>
      <c r="H36" s="6" t="str">
        <f>IF(G36="","",VLOOKUP(G36,totalen!$B$3:$C$11,2,FALSE))</f>
        <v>ds. André Priem</v>
      </c>
      <c r="I36" s="6"/>
      <c r="J36" s="6" t="s">
        <v>44</v>
      </c>
    </row>
    <row r="37" spans="2:10" x14ac:dyDescent="0.25">
      <c r="B37" s="7" t="str">
        <f t="shared" si="0"/>
        <v>zondag</v>
      </c>
      <c r="C37" s="4">
        <v>45130</v>
      </c>
      <c r="D37" s="5">
        <v>0.39583333333333331</v>
      </c>
      <c r="E37" s="6"/>
      <c r="F37" s="6"/>
      <c r="G37" s="7">
        <v>0</v>
      </c>
      <c r="H37" s="6" t="s">
        <v>31</v>
      </c>
      <c r="I37" s="6"/>
      <c r="J37" s="6" t="s">
        <v>44</v>
      </c>
    </row>
    <row r="38" spans="2:10" x14ac:dyDescent="0.25">
      <c r="B38" s="7" t="str">
        <f t="shared" si="0"/>
        <v>zondag</v>
      </c>
      <c r="C38" s="4">
        <v>45137</v>
      </c>
      <c r="D38" s="5">
        <v>0.39583333333333331</v>
      </c>
      <c r="E38" s="6"/>
      <c r="F38" s="6"/>
      <c r="G38" s="7">
        <v>0</v>
      </c>
      <c r="H38" s="6" t="s">
        <v>45</v>
      </c>
      <c r="I38" s="6"/>
      <c r="J38" s="6" t="s">
        <v>44</v>
      </c>
    </row>
    <row r="39" spans="2:10" x14ac:dyDescent="0.25">
      <c r="B39" s="7" t="str">
        <f t="shared" si="0"/>
        <v>zondag</v>
      </c>
      <c r="C39" s="4">
        <v>45144</v>
      </c>
      <c r="D39" s="5">
        <v>0.39583333333333331</v>
      </c>
      <c r="E39" s="6"/>
      <c r="F39" s="6"/>
      <c r="G39" s="7">
        <v>0</v>
      </c>
      <c r="H39" s="6" t="s">
        <v>31</v>
      </c>
      <c r="I39" s="6"/>
      <c r="J39" s="6" t="s">
        <v>44</v>
      </c>
    </row>
    <row r="40" spans="2:10" x14ac:dyDescent="0.25">
      <c r="B40" s="7" t="str">
        <f t="shared" si="0"/>
        <v>zondag</v>
      </c>
      <c r="C40" s="4">
        <v>45151</v>
      </c>
      <c r="D40" s="5">
        <v>0.39583333333333331</v>
      </c>
      <c r="E40" s="6"/>
      <c r="F40" s="6"/>
      <c r="G40" s="7">
        <v>0</v>
      </c>
      <c r="H40" s="6" t="s">
        <v>46</v>
      </c>
      <c r="I40" s="6"/>
      <c r="J40" s="6" t="s">
        <v>44</v>
      </c>
    </row>
    <row r="41" spans="2:10" x14ac:dyDescent="0.25">
      <c r="B41" s="7" t="str">
        <f t="shared" ref="B41" si="8">IF(WEEKDAY(C41,1)=1,"zondag",IF(WEEKDAY(C41,1)=2,"maandag",IF(WEEKDAY(C41,1)=3,"dinsdag",IF(WEEKDAY(C41,1)=4,"woensdag",IF(WEEKDAY(C41,1)=5,"donderdag",IF(WEEKDAY(C41,1)=6,"vrijdag",IF(WEEKDAY(C41,1)=7,"zaterdag","")))))))</f>
        <v>zondag</v>
      </c>
      <c r="C41" s="4">
        <v>45158</v>
      </c>
      <c r="D41" s="5">
        <v>0.39583333333333331</v>
      </c>
      <c r="E41" s="6"/>
      <c r="F41" s="6"/>
      <c r="G41" s="7">
        <v>0</v>
      </c>
      <c r="H41" s="6" t="s">
        <v>40</v>
      </c>
      <c r="I41" s="6" t="s">
        <v>47</v>
      </c>
      <c r="J41" s="6" t="s">
        <v>48</v>
      </c>
    </row>
    <row r="42" spans="2:10" x14ac:dyDescent="0.25">
      <c r="B42" s="7" t="str">
        <f t="shared" si="0"/>
        <v>zondag</v>
      </c>
      <c r="C42" s="4">
        <v>45165</v>
      </c>
      <c r="D42" s="5">
        <v>0.39583333333333331</v>
      </c>
      <c r="E42" s="6"/>
      <c r="F42" s="6"/>
      <c r="G42" s="7">
        <v>1</v>
      </c>
      <c r="H42" s="33" t="str">
        <f>IF(G42="","",VLOOKUP(G42,totalen!$B$3:$C$11,2,FALSE))</f>
        <v>vacant</v>
      </c>
      <c r="I42" s="6"/>
      <c r="J42" s="6"/>
    </row>
    <row r="43" spans="2:10" x14ac:dyDescent="0.25">
      <c r="B43" s="7" t="str">
        <f t="shared" ref="B43:B44" si="9">IF(WEEKDAY(C43,1)=1,"zondag",IF(WEEKDAY(C43,1)=2,"maandag",IF(WEEKDAY(C43,1)=3,"dinsdag",IF(WEEKDAY(C43,1)=4,"woensdag",IF(WEEKDAY(C43,1)=5,"donderdag",IF(WEEKDAY(C43,1)=6,"vrijdag",IF(WEEKDAY(C43,1)=7,"zaterdag","")))))))</f>
        <v>zondag</v>
      </c>
      <c r="C43" s="4">
        <v>45172</v>
      </c>
      <c r="D43" s="5">
        <v>0.39583333333333331</v>
      </c>
      <c r="E43" s="6"/>
      <c r="F43" s="6"/>
      <c r="G43" s="7">
        <v>0</v>
      </c>
      <c r="H43" s="6" t="s">
        <v>30</v>
      </c>
      <c r="I43" s="6"/>
      <c r="J43" s="6"/>
    </row>
    <row r="44" spans="2:10" x14ac:dyDescent="0.25">
      <c r="B44" s="7" t="str">
        <f t="shared" si="9"/>
        <v>zondag</v>
      </c>
      <c r="C44" s="4">
        <v>45179</v>
      </c>
      <c r="D44" s="5">
        <v>0.39583333333333331</v>
      </c>
      <c r="E44" s="6"/>
      <c r="F44" s="6" t="s">
        <v>22</v>
      </c>
      <c r="G44" s="7">
        <v>5</v>
      </c>
      <c r="H44" s="6" t="str">
        <f>IF(G44="","",VLOOKUP(G44,totalen!$B$3:$C$11,2,FALSE))</f>
        <v>ds. André Priem</v>
      </c>
      <c r="I44" s="6"/>
      <c r="J44" s="6"/>
    </row>
    <row r="45" spans="2:10" x14ac:dyDescent="0.25">
      <c r="B45" s="7" t="str">
        <f t="shared" si="0"/>
        <v>zondag</v>
      </c>
      <c r="C45" s="4">
        <v>45179</v>
      </c>
      <c r="D45" s="5">
        <v>0.66666666666666663</v>
      </c>
      <c r="E45" s="6"/>
      <c r="F45" s="6" t="s">
        <v>23</v>
      </c>
      <c r="G45" s="7">
        <v>5</v>
      </c>
      <c r="H45" s="6" t="str">
        <f>IF(G45="","",VLOOKUP(G45,totalen!$B$3:$C$11,2,FALSE))</f>
        <v>ds. André Priem</v>
      </c>
      <c r="I45" s="6"/>
      <c r="J45" s="6"/>
    </row>
    <row r="46" spans="2:10" x14ac:dyDescent="0.25">
      <c r="B46" s="7" t="str">
        <f t="shared" si="0"/>
        <v>zondag</v>
      </c>
      <c r="C46" s="4">
        <v>45186</v>
      </c>
      <c r="D46" s="5">
        <v>0.39583333333333331</v>
      </c>
      <c r="E46" s="6"/>
      <c r="F46" s="6" t="s">
        <v>49</v>
      </c>
      <c r="G46" s="7">
        <v>5</v>
      </c>
      <c r="H46" s="6" t="str">
        <f>IF(G46="","",VLOOKUP(G46,totalen!$B$3:$C$11,2,FALSE))</f>
        <v>ds. André Priem</v>
      </c>
      <c r="I46" s="6"/>
      <c r="J46" s="6"/>
    </row>
    <row r="47" spans="2:10" x14ac:dyDescent="0.25">
      <c r="B47" s="7" t="str">
        <f t="shared" si="0"/>
        <v>zondag</v>
      </c>
      <c r="C47" s="4">
        <v>45193</v>
      </c>
      <c r="D47" s="5">
        <v>0.39583333333333331</v>
      </c>
      <c r="E47" s="6"/>
      <c r="F47" s="6"/>
      <c r="G47" s="7">
        <v>5</v>
      </c>
      <c r="H47" s="6" t="str">
        <f>IF(G47="","",VLOOKUP(G47,totalen!$B$3:$C$11,2,FALSE))</f>
        <v>ds. André Priem</v>
      </c>
      <c r="I47" s="6"/>
      <c r="J47" s="6"/>
    </row>
    <row r="48" spans="2:10" x14ac:dyDescent="0.25">
      <c r="B48" s="7" t="str">
        <f t="shared" si="0"/>
        <v>zondag</v>
      </c>
      <c r="C48" s="4">
        <v>45200</v>
      </c>
      <c r="D48" s="5">
        <v>0.39583333333333331</v>
      </c>
      <c r="E48" s="6"/>
      <c r="F48" s="6" t="s">
        <v>50</v>
      </c>
      <c r="G48" s="7">
        <v>5</v>
      </c>
      <c r="H48" s="6" t="str">
        <f>IF(G48="","",VLOOKUP(G48,totalen!$B$3:$C$11,2,FALSE))</f>
        <v>ds. André Priem</v>
      </c>
      <c r="I48" s="6"/>
      <c r="J48" s="6"/>
    </row>
    <row r="49" spans="2:10" x14ac:dyDescent="0.25">
      <c r="B49" s="7" t="str">
        <f t="shared" si="0"/>
        <v>zondag</v>
      </c>
      <c r="C49" s="4">
        <v>45207</v>
      </c>
      <c r="D49" s="5">
        <v>0.39583333333333331</v>
      </c>
      <c r="E49" s="6"/>
      <c r="F49" s="6"/>
      <c r="G49" s="7">
        <v>0</v>
      </c>
      <c r="H49" s="6" t="s">
        <v>21</v>
      </c>
      <c r="I49" s="6"/>
      <c r="J49" s="6"/>
    </row>
    <row r="50" spans="2:10" x14ac:dyDescent="0.25">
      <c r="B50" s="7" t="str">
        <f t="shared" si="0"/>
        <v>zondag</v>
      </c>
      <c r="C50" s="4">
        <v>45214</v>
      </c>
      <c r="D50" s="5">
        <v>0.39583333333333331</v>
      </c>
      <c r="E50" s="6"/>
      <c r="F50" s="6" t="s">
        <v>12</v>
      </c>
      <c r="G50" s="7">
        <v>5</v>
      </c>
      <c r="H50" s="6" t="str">
        <f>IF(G50="","",VLOOKUP(G50,totalen!$B$3:$C$11,2,FALSE))</f>
        <v>ds. André Priem</v>
      </c>
      <c r="I50" s="6"/>
      <c r="J50" s="6" t="s">
        <v>51</v>
      </c>
    </row>
    <row r="51" spans="2:10" x14ac:dyDescent="0.25">
      <c r="B51" s="7" t="str">
        <f t="shared" si="0"/>
        <v>zondag</v>
      </c>
      <c r="C51" s="4">
        <v>45221</v>
      </c>
      <c r="D51" s="5">
        <v>0.39583333333333331</v>
      </c>
      <c r="E51" s="6"/>
      <c r="F51" s="6"/>
      <c r="G51" s="7" t="s">
        <v>52</v>
      </c>
      <c r="H51" s="6" t="s">
        <v>53</v>
      </c>
      <c r="I51" s="6" t="s">
        <v>54</v>
      </c>
      <c r="J51" s="6" t="s">
        <v>55</v>
      </c>
    </row>
    <row r="52" spans="2:10" x14ac:dyDescent="0.25">
      <c r="B52" s="7" t="str">
        <f t="shared" ref="B52:B53" si="10">IF(WEEKDAY(C52,1)=1,"zondag",IF(WEEKDAY(C52,1)=2,"maandag",IF(WEEKDAY(C52,1)=3,"dinsdag",IF(WEEKDAY(C52,1)=4,"woensdag",IF(WEEKDAY(C52,1)=5,"donderdag",IF(WEEKDAY(C52,1)=6,"vrijdag",IF(WEEKDAY(C52,1)=7,"zaterdag","")))))))</f>
        <v>zondag</v>
      </c>
      <c r="C52" s="4">
        <v>45228</v>
      </c>
      <c r="D52" s="5">
        <v>0.39583333333333331</v>
      </c>
      <c r="E52" s="6"/>
      <c r="F52" s="6" t="s">
        <v>35</v>
      </c>
      <c r="G52" s="7">
        <v>5</v>
      </c>
      <c r="H52" s="6" t="str">
        <f>IF(G52="","",VLOOKUP(G52,totalen!$B$3:$C$11,2,FALSE))</f>
        <v>ds. André Priem</v>
      </c>
      <c r="I52" s="6"/>
      <c r="J52" s="6"/>
    </row>
    <row r="53" spans="2:10" x14ac:dyDescent="0.25">
      <c r="B53" s="7" t="str">
        <f t="shared" si="10"/>
        <v>woensdag</v>
      </c>
      <c r="C53" s="4">
        <v>45231</v>
      </c>
      <c r="D53" s="5" t="s">
        <v>36</v>
      </c>
      <c r="E53" s="6" t="s">
        <v>56</v>
      </c>
      <c r="F53" s="6"/>
      <c r="G53" s="7">
        <v>1</v>
      </c>
      <c r="H53" s="6" t="s">
        <v>57</v>
      </c>
      <c r="I53" s="6" t="s">
        <v>58</v>
      </c>
      <c r="J53" s="6"/>
    </row>
    <row r="54" spans="2:10" x14ac:dyDescent="0.25">
      <c r="B54" s="7" t="str">
        <f t="shared" si="0"/>
        <v>zondag</v>
      </c>
      <c r="C54" s="4">
        <v>45235</v>
      </c>
      <c r="D54" s="5">
        <v>0.41666666666666669</v>
      </c>
      <c r="E54" s="6"/>
      <c r="F54" s="6"/>
      <c r="G54" s="7">
        <v>0</v>
      </c>
      <c r="H54" s="6" t="s">
        <v>59</v>
      </c>
      <c r="I54" s="6"/>
      <c r="J54" s="6"/>
    </row>
    <row r="55" spans="2:10" x14ac:dyDescent="0.25">
      <c r="B55" s="7" t="str">
        <f t="shared" si="0"/>
        <v>zondag</v>
      </c>
      <c r="C55" s="4">
        <v>45242</v>
      </c>
      <c r="D55" s="5">
        <v>0.41666666666666669</v>
      </c>
      <c r="E55" s="6"/>
      <c r="F55" s="6"/>
      <c r="G55" s="7">
        <v>3</v>
      </c>
      <c r="H55" s="6" t="s">
        <v>10</v>
      </c>
      <c r="I55" s="6"/>
      <c r="J55" s="6"/>
    </row>
    <row r="56" spans="2:10" x14ac:dyDescent="0.25">
      <c r="B56" s="7" t="str">
        <f t="shared" si="0"/>
        <v>zondag</v>
      </c>
      <c r="C56" s="4">
        <v>45249</v>
      </c>
      <c r="D56" s="5">
        <v>0.41666666666666669</v>
      </c>
      <c r="E56" s="6"/>
      <c r="F56" s="6"/>
      <c r="G56" s="7">
        <v>0</v>
      </c>
      <c r="H56" s="6" t="s">
        <v>15</v>
      </c>
      <c r="I56" s="6"/>
      <c r="J56" s="6"/>
    </row>
    <row r="57" spans="2:10" x14ac:dyDescent="0.25">
      <c r="B57" s="7" t="str">
        <f t="shared" si="0"/>
        <v>zondag</v>
      </c>
      <c r="C57" s="4">
        <v>45256</v>
      </c>
      <c r="D57" s="5">
        <v>0.41666666666666669</v>
      </c>
      <c r="E57" s="6"/>
      <c r="F57" s="6"/>
      <c r="G57" s="7">
        <v>5</v>
      </c>
      <c r="H57" s="6" t="str">
        <f>IF(G57="","",VLOOKUP(G57,totalen!$B$3:$C$11,2,FALSE))</f>
        <v>ds. André Priem</v>
      </c>
      <c r="I57" s="6" t="s">
        <v>60</v>
      </c>
      <c r="J57" s="6"/>
    </row>
    <row r="58" spans="2:10" x14ac:dyDescent="0.25">
      <c r="B58" s="7" t="str">
        <f t="shared" si="0"/>
        <v>zondag</v>
      </c>
      <c r="C58" s="4">
        <v>45263</v>
      </c>
      <c r="D58" s="5">
        <v>0.41666666666666669</v>
      </c>
      <c r="E58" s="6"/>
      <c r="F58" s="6"/>
      <c r="G58" s="7">
        <v>0</v>
      </c>
      <c r="H58" s="6" t="s">
        <v>31</v>
      </c>
      <c r="I58" s="6" t="s">
        <v>61</v>
      </c>
      <c r="J58" s="6"/>
    </row>
    <row r="59" spans="2:10" x14ac:dyDescent="0.25">
      <c r="B59" s="7" t="str">
        <f t="shared" si="0"/>
        <v>zondag</v>
      </c>
      <c r="C59" s="4">
        <v>45270</v>
      </c>
      <c r="D59" s="5">
        <v>0.41666666666666669</v>
      </c>
      <c r="E59" s="6"/>
      <c r="F59" s="6" t="s">
        <v>22</v>
      </c>
      <c r="G59" s="7">
        <v>5</v>
      </c>
      <c r="H59" s="6" t="str">
        <f>IF(G59="","",VLOOKUP(G59,totalen!$B$3:$C$11,2,FALSE))</f>
        <v>ds. André Priem</v>
      </c>
      <c r="I59" s="6" t="s">
        <v>62</v>
      </c>
      <c r="J59" s="6"/>
    </row>
    <row r="60" spans="2:10" x14ac:dyDescent="0.25">
      <c r="B60" s="7" t="str">
        <f t="shared" si="0"/>
        <v>zondag</v>
      </c>
      <c r="C60" s="4">
        <v>45277</v>
      </c>
      <c r="D60" s="5">
        <v>0.41666666666666669</v>
      </c>
      <c r="E60" s="6"/>
      <c r="F60" s="6"/>
      <c r="G60" s="7">
        <v>4</v>
      </c>
      <c r="H60" s="32" t="s">
        <v>63</v>
      </c>
      <c r="I60" s="6" t="s">
        <v>64</v>
      </c>
      <c r="J60" s="6"/>
    </row>
    <row r="61" spans="2:10" x14ac:dyDescent="0.25">
      <c r="B61" s="7" t="str">
        <f t="shared" si="0"/>
        <v>zondag</v>
      </c>
      <c r="C61" s="4">
        <v>45284</v>
      </c>
      <c r="D61" s="5">
        <v>0.41666666666666669</v>
      </c>
      <c r="E61" s="6"/>
      <c r="F61" s="6" t="s">
        <v>65</v>
      </c>
      <c r="G61" s="7">
        <v>5</v>
      </c>
      <c r="H61" s="6" t="str">
        <f>IF(G61="","",VLOOKUP(G61,totalen!$B$3:$C$11,2,FALSE))</f>
        <v>ds. André Priem</v>
      </c>
      <c r="I61" s="6" t="s">
        <v>66</v>
      </c>
      <c r="J61" s="6" t="s">
        <v>67</v>
      </c>
    </row>
    <row r="62" spans="2:10" x14ac:dyDescent="0.25">
      <c r="B62" s="7" t="str">
        <f t="shared" si="0"/>
        <v>zondag</v>
      </c>
      <c r="C62" s="4">
        <v>45284</v>
      </c>
      <c r="D62" s="5">
        <v>0.83333333333333337</v>
      </c>
      <c r="E62" s="6" t="s">
        <v>68</v>
      </c>
      <c r="F62" s="6"/>
      <c r="G62" s="7">
        <v>5</v>
      </c>
      <c r="H62" s="6" t="str">
        <f>IF(G62="","",VLOOKUP(G62,totalen!$B$3:$C$11,2,FALSE))</f>
        <v>ds. André Priem</v>
      </c>
      <c r="I62" s="6"/>
      <c r="J62" s="6" t="s">
        <v>9</v>
      </c>
    </row>
    <row r="63" spans="2:10" x14ac:dyDescent="0.25">
      <c r="B63" s="7" t="str">
        <f t="shared" si="0"/>
        <v>maandag</v>
      </c>
      <c r="C63" s="4">
        <v>45285</v>
      </c>
      <c r="D63" s="5">
        <v>0.41666666666666669</v>
      </c>
      <c r="E63" s="6" t="s">
        <v>69</v>
      </c>
      <c r="F63" s="6"/>
      <c r="G63" s="7">
        <v>5</v>
      </c>
      <c r="H63" s="6" t="str">
        <f>IF(G63="","",VLOOKUP(G63,totalen!$B$3:$C$11,2,FALSE))</f>
        <v>ds. André Priem</v>
      </c>
      <c r="I63" s="6"/>
      <c r="J63" s="6" t="s">
        <v>9</v>
      </c>
    </row>
    <row r="64" spans="2:10" x14ac:dyDescent="0.25">
      <c r="B64" s="7" t="str">
        <f t="shared" ref="B64:B65" si="11">IF(WEEKDAY(C64,1)=1,"zondag",IF(WEEKDAY(C64,1)=2,"maandag",IF(WEEKDAY(C64,1)=3,"dinsdag",IF(WEEKDAY(C64,1)=4,"woensdag",IF(WEEKDAY(C64,1)=5,"donderdag",IF(WEEKDAY(C64,1)=6,"vrijdag",IF(WEEKDAY(C64,1)=7,"zaterdag","")))))))</f>
        <v>zondag</v>
      </c>
      <c r="C64" s="4">
        <v>45291</v>
      </c>
      <c r="D64" s="5">
        <v>0.41666666666666669</v>
      </c>
      <c r="E64" s="6"/>
      <c r="F64" s="6"/>
      <c r="G64" s="7">
        <v>5</v>
      </c>
      <c r="H64" s="6" t="str">
        <f>IF(G64="","",VLOOKUP(G64,totalen!$B$3:$C$11,2,FALSE))</f>
        <v>ds. André Priem</v>
      </c>
      <c r="I64" s="6"/>
      <c r="J64" s="6" t="s">
        <v>9</v>
      </c>
    </row>
    <row r="65" spans="2:10" x14ac:dyDescent="0.25">
      <c r="B65" s="7" t="str">
        <f t="shared" si="11"/>
        <v>zondag</v>
      </c>
      <c r="C65" s="4">
        <v>45291</v>
      </c>
      <c r="D65" s="5">
        <v>0.8125</v>
      </c>
      <c r="E65" s="6"/>
      <c r="F65" s="6"/>
      <c r="G65" s="7">
        <v>5</v>
      </c>
      <c r="H65" s="6" t="str">
        <f>IF(G65="","",VLOOKUP(G65,totalen!$B$3:$C$11,2,FALSE))</f>
        <v>ds. André Priem</v>
      </c>
      <c r="I65" s="6"/>
      <c r="J65" s="6" t="s">
        <v>9</v>
      </c>
    </row>
  </sheetData>
  <autoFilter ref="B1:J65" xr:uid="{00000000-0009-0000-0000-000000000000}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Header>&amp;C&amp;"-,Vet en cursief"&amp;14Rooster kerkdiensten Westerkerk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2"/>
  <sheetViews>
    <sheetView workbookViewId="0">
      <selection activeCell="C12" sqref="C12"/>
    </sheetView>
  </sheetViews>
  <sheetFormatPr defaultRowHeight="15" x14ac:dyDescent="0.25"/>
  <cols>
    <col min="2" max="2" width="6.85546875" customWidth="1"/>
    <col min="3" max="3" width="32.5703125" bestFit="1" customWidth="1"/>
    <col min="4" max="4" width="7.42578125" bestFit="1" customWidth="1"/>
  </cols>
  <sheetData>
    <row r="2" spans="2:7" x14ac:dyDescent="0.25">
      <c r="B2" s="11" t="s">
        <v>5</v>
      </c>
      <c r="C2" s="12" t="s">
        <v>6</v>
      </c>
      <c r="D2" s="17" t="s">
        <v>70</v>
      </c>
    </row>
    <row r="3" spans="2:7" x14ac:dyDescent="0.25">
      <c r="B3" s="9" t="s">
        <v>71</v>
      </c>
      <c r="C3" s="10" t="s">
        <v>72</v>
      </c>
      <c r="D3" s="16">
        <f>COUNTIF(rooster!$G$2:$G$65,$B3)</f>
        <v>0</v>
      </c>
    </row>
    <row r="4" spans="2:7" x14ac:dyDescent="0.25">
      <c r="B4" s="3">
        <v>0</v>
      </c>
      <c r="C4" s="6" t="s">
        <v>73</v>
      </c>
      <c r="D4" s="16">
        <f>COUNTIF(rooster!$G$2:$G$65,$B4)</f>
        <v>17</v>
      </c>
      <c r="F4" t="s">
        <v>74</v>
      </c>
      <c r="G4" t="s">
        <v>75</v>
      </c>
    </row>
    <row r="5" spans="2:7" x14ac:dyDescent="0.25">
      <c r="B5" s="3">
        <v>1</v>
      </c>
      <c r="C5" s="6" t="s">
        <v>63</v>
      </c>
      <c r="D5" s="16">
        <f>COUNTIF(rooster!$G$2:$G$65,$B5)</f>
        <v>3</v>
      </c>
      <c r="G5" t="s">
        <v>76</v>
      </c>
    </row>
    <row r="6" spans="2:7" x14ac:dyDescent="0.25">
      <c r="B6" s="3">
        <v>2</v>
      </c>
      <c r="C6" s="6" t="s">
        <v>63</v>
      </c>
      <c r="D6" s="16">
        <f>COUNTIF(rooster!$G$2:$G$65,$B6)</f>
        <v>1</v>
      </c>
      <c r="G6" t="s">
        <v>77</v>
      </c>
    </row>
    <row r="7" spans="2:7" x14ac:dyDescent="0.25">
      <c r="B7" s="3">
        <v>3</v>
      </c>
      <c r="C7" s="6" t="s">
        <v>78</v>
      </c>
      <c r="D7" s="16">
        <f>COUNTIF(rooster!$G$2:$G$65,$B7)</f>
        <v>2</v>
      </c>
      <c r="G7" t="s">
        <v>79</v>
      </c>
    </row>
    <row r="8" spans="2:7" x14ac:dyDescent="0.25">
      <c r="B8" s="3">
        <v>4</v>
      </c>
      <c r="C8" s="6" t="s">
        <v>80</v>
      </c>
      <c r="D8" s="16">
        <f>COUNTIF(rooster!$G$2:$G$65,$B8)</f>
        <v>3</v>
      </c>
      <c r="G8" t="s">
        <v>81</v>
      </c>
    </row>
    <row r="9" spans="2:7" x14ac:dyDescent="0.25">
      <c r="B9" s="3">
        <v>5</v>
      </c>
      <c r="C9" s="6" t="s">
        <v>82</v>
      </c>
      <c r="D9" s="16">
        <f>COUNTIF(rooster!$G$2:$G$65,$B9)</f>
        <v>37</v>
      </c>
    </row>
    <row r="10" spans="2:7" x14ac:dyDescent="0.25">
      <c r="B10" s="27" t="s">
        <v>83</v>
      </c>
      <c r="C10" s="28" t="s">
        <v>63</v>
      </c>
      <c r="D10" s="29">
        <f>COUNTIF(rooster!$G$2:$G$65,$B10)</f>
        <v>0</v>
      </c>
    </row>
    <row r="11" spans="2:7" x14ac:dyDescent="0.25">
      <c r="B11" s="26" t="s">
        <v>52</v>
      </c>
      <c r="C11" s="8" t="s">
        <v>54</v>
      </c>
      <c r="D11" s="15">
        <f>COUNTIF(rooster!$G$2:$G$65,$B11)</f>
        <v>1</v>
      </c>
    </row>
    <row r="12" spans="2:7" x14ac:dyDescent="0.25">
      <c r="B12" s="1"/>
      <c r="D12" s="1"/>
    </row>
    <row r="13" spans="2:7" x14ac:dyDescent="0.25">
      <c r="B13" s="1"/>
      <c r="D13" s="1"/>
    </row>
    <row r="14" spans="2:7" x14ac:dyDescent="0.25">
      <c r="B14" s="1"/>
      <c r="C14" s="19" t="s">
        <v>4</v>
      </c>
      <c r="D14" s="17" t="s">
        <v>70</v>
      </c>
    </row>
    <row r="15" spans="2:7" x14ac:dyDescent="0.25">
      <c r="B15" s="1"/>
      <c r="C15" s="18" t="s">
        <v>35</v>
      </c>
      <c r="D15" s="16">
        <f>COUNTIF(rooster!$F$2:$F$65,$C15)</f>
        <v>3</v>
      </c>
    </row>
    <row r="16" spans="2:7" x14ac:dyDescent="0.25">
      <c r="B16" s="1"/>
      <c r="C16" s="18" t="s">
        <v>65</v>
      </c>
      <c r="D16" s="16">
        <f>COUNTIF(rooster!$F$2:$F$65,$C16)</f>
        <v>1</v>
      </c>
    </row>
    <row r="17" spans="2:4" x14ac:dyDescent="0.25">
      <c r="B17" s="1"/>
      <c r="C17" s="13" t="s">
        <v>12</v>
      </c>
      <c r="D17" s="16">
        <f>COUNTIF(rooster!$F$2:$F$65,$C17)</f>
        <v>3</v>
      </c>
    </row>
    <row r="18" spans="2:4" x14ac:dyDescent="0.25">
      <c r="B18" s="1"/>
      <c r="C18" s="13" t="s">
        <v>84</v>
      </c>
      <c r="D18" s="16">
        <f>COUNTIF(rooster!$F$2:$F$65,$C18)</f>
        <v>0</v>
      </c>
    </row>
    <row r="19" spans="2:4" x14ac:dyDescent="0.25">
      <c r="B19" s="1"/>
      <c r="C19" s="13" t="s">
        <v>85</v>
      </c>
      <c r="D19" s="16">
        <f>COUNTIF(rooster!$F$2:$F$65,$C19)</f>
        <v>0</v>
      </c>
    </row>
    <row r="20" spans="2:4" x14ac:dyDescent="0.25">
      <c r="B20" s="1"/>
      <c r="C20" s="13" t="s">
        <v>86</v>
      </c>
      <c r="D20" s="14">
        <f>COUNTIF(rooster!$F$2:$F$65,"&gt;''")-SUM(D15:D19)</f>
        <v>11</v>
      </c>
    </row>
    <row r="21" spans="2:4" x14ac:dyDescent="0.25">
      <c r="B21" s="1"/>
      <c r="C21" s="13" t="s">
        <v>87</v>
      </c>
      <c r="D21" s="14">
        <f>COUNTIF(rooster!$F$2:$F$65,"")-COUNTIF(rooster!$D$2:$D$65,"niet in WK")</f>
        <v>44</v>
      </c>
    </row>
    <row r="22" spans="2:4" x14ac:dyDescent="0.25">
      <c r="C22" s="21" t="s">
        <v>88</v>
      </c>
      <c r="D22" s="20">
        <f>SUM(D15:D21)</f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2"/>
  <sheetViews>
    <sheetView workbookViewId="0">
      <selection activeCell="B8" sqref="B8"/>
    </sheetView>
  </sheetViews>
  <sheetFormatPr defaultRowHeight="15" x14ac:dyDescent="0.25"/>
  <cols>
    <col min="2" max="2" width="16.28515625" style="25" bestFit="1" customWidth="1"/>
    <col min="3" max="3" width="20.140625" style="25" bestFit="1" customWidth="1"/>
    <col min="4" max="4" width="72" bestFit="1" customWidth="1"/>
  </cols>
  <sheetData>
    <row r="1" spans="2:4" x14ac:dyDescent="0.25">
      <c r="B1" s="22" t="s">
        <v>89</v>
      </c>
      <c r="C1" s="22" t="s">
        <v>90</v>
      </c>
      <c r="D1" s="2" t="s">
        <v>91</v>
      </c>
    </row>
    <row r="2" spans="2:4" x14ac:dyDescent="0.25">
      <c r="B2" s="23">
        <v>44517</v>
      </c>
      <c r="C2" s="24" t="s">
        <v>92</v>
      </c>
      <c r="D2" t="s">
        <v>93</v>
      </c>
    </row>
    <row r="3" spans="2:4" x14ac:dyDescent="0.25">
      <c r="B3" s="23">
        <v>44557</v>
      </c>
      <c r="C3" s="24"/>
      <c r="D3" t="s">
        <v>94</v>
      </c>
    </row>
    <row r="4" spans="2:4" x14ac:dyDescent="0.25">
      <c r="B4" s="23">
        <v>44652</v>
      </c>
      <c r="C4" s="24"/>
      <c r="D4" t="s">
        <v>95</v>
      </c>
    </row>
    <row r="5" spans="2:4" x14ac:dyDescent="0.25">
      <c r="B5" s="23">
        <v>44849</v>
      </c>
      <c r="C5" s="24"/>
      <c r="D5" t="s">
        <v>96</v>
      </c>
    </row>
    <row r="6" spans="2:4" x14ac:dyDescent="0.25">
      <c r="B6" s="23">
        <v>44866</v>
      </c>
      <c r="C6" s="24">
        <v>44990</v>
      </c>
      <c r="D6" t="s">
        <v>97</v>
      </c>
    </row>
    <row r="7" spans="2:4" x14ac:dyDescent="0.25">
      <c r="B7" s="23">
        <v>44895</v>
      </c>
      <c r="C7" s="23">
        <v>45088</v>
      </c>
      <c r="D7" t="s">
        <v>98</v>
      </c>
    </row>
    <row r="8" spans="2:4" x14ac:dyDescent="0.25">
      <c r="B8" s="23"/>
      <c r="C8" s="23"/>
    </row>
    <row r="9" spans="2:4" x14ac:dyDescent="0.25">
      <c r="B9" s="23"/>
      <c r="C9" s="23"/>
    </row>
    <row r="10" spans="2:4" x14ac:dyDescent="0.25">
      <c r="B10" s="23"/>
      <c r="C10" s="23"/>
    </row>
    <row r="11" spans="2:4" x14ac:dyDescent="0.25">
      <c r="B11" s="23"/>
      <c r="C11" s="23"/>
    </row>
    <row r="12" spans="2:4" x14ac:dyDescent="0.25">
      <c r="B12" s="23"/>
      <c r="C1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rooster</vt:lpstr>
      <vt:lpstr>totalen</vt:lpstr>
      <vt:lpstr>versieinformatie</vt:lpstr>
      <vt:lpstr>rooster!Afdrukbereik</vt:lpstr>
      <vt:lpstr>rooster!Afdruktitels</vt:lpstr>
    </vt:vector>
  </TitlesOfParts>
  <Manager/>
  <Company>Ministerie van Financiën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Aart Verspuij</dc:creator>
  <cp:keywords/>
  <dc:description/>
  <cp:lastModifiedBy>scriba</cp:lastModifiedBy>
  <cp:revision/>
  <dcterms:created xsi:type="dcterms:W3CDTF">2015-02-18T07:34:17Z</dcterms:created>
  <dcterms:modified xsi:type="dcterms:W3CDTF">2022-12-03T10:09:08Z</dcterms:modified>
  <cp:category/>
  <cp:contentStatus/>
</cp:coreProperties>
</file>